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\.praetor\docs\cf925d56\Tracked\72d64c42-5e22-474a-9cb0-2bf67be6bb23\de662795-062f-479c-81bc-c45338cd64ed\"/>
    </mc:Choice>
  </mc:AlternateContent>
  <xr:revisionPtr revIDLastSave="0" documentId="13_ncr:1_{2C1E4149-62B3-4B02-8623-CD0143EE2B6E}" xr6:coauthVersionLast="45" xr6:coauthVersionMax="45" xr10:uidLastSave="{00000000-0000-0000-0000-000000000000}"/>
  <bookViews>
    <workbookView xWindow="-110" yWindow="-110" windowWidth="19420" windowHeight="10420" activeTab="2" xr2:uid="{17AB1EB0-96A8-4C2E-8707-52CE2976BE47}"/>
  </bookViews>
  <sheets>
    <sheet name="Celkové náklady" sheetId="5" r:id="rId1"/>
    <sheet name="Liberecký kraj" sheetId="1" r:id="rId2"/>
    <sheet name="SVS" sheetId="2" r:id="rId3"/>
    <sheet name="FVS" sheetId="4" r:id="rId4"/>
  </sheets>
  <definedNames>
    <definedName name="_xlnm._FilterDatabase" localSheetId="2" hidden="1">SVS!$A$1:$E$5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4" l="1"/>
  <c r="C16" i="5" s="1"/>
  <c r="D15" i="5" l="1"/>
  <c r="C15" i="5"/>
  <c r="D14" i="5"/>
  <c r="C14" i="5"/>
  <c r="B14" i="5"/>
  <c r="E14" i="5" l="1"/>
  <c r="E15" i="5"/>
  <c r="D12" i="4"/>
  <c r="B4" i="5" s="1"/>
  <c r="C4" i="5"/>
  <c r="C27" i="4"/>
  <c r="D16" i="5" s="1"/>
  <c r="D4" i="5" s="1"/>
  <c r="E16" i="5" l="1"/>
  <c r="C16" i="2"/>
  <c r="C16" i="1" l="1"/>
  <c r="C11" i="1"/>
  <c r="C3" i="1"/>
  <c r="C21" i="2"/>
  <c r="D3" i="5" s="1"/>
  <c r="D6" i="5" s="1"/>
  <c r="D16" i="2"/>
  <c r="C3" i="5" s="1"/>
  <c r="C6" i="5" s="1"/>
  <c r="D6" i="2"/>
  <c r="B3" i="5" s="1"/>
  <c r="B6" i="5" s="1"/>
  <c r="E6" i="5" l="1"/>
</calcChain>
</file>

<file path=xl/sharedStrings.xml><?xml version="1.0" encoding="utf-8"?>
<sst xmlns="http://schemas.openxmlformats.org/spreadsheetml/2006/main" count="174" uniqueCount="85">
  <si>
    <t>Celkové náklady projektu</t>
  </si>
  <si>
    <t>Předpokládaný termín realizace</t>
  </si>
  <si>
    <t>Podrobný popis k čemu opatření slouží a kde se přesně nachází</t>
  </si>
  <si>
    <t>Náklady na posouzení hrozby škod nebo posouzení vzniklé škody, pokud je možné takové údaje vyčíslit</t>
  </si>
  <si>
    <t>Termín realizace</t>
  </si>
  <si>
    <t>Opatření plánovaná s ohledem na důl</t>
  </si>
  <si>
    <t>Opatření realizovaná s ohledem na důl do současnosti</t>
  </si>
  <si>
    <t>Zajištění zásobování pitnou vodou v Hrádku nad Nisou-mětské části Václavice</t>
  </si>
  <si>
    <t>Zpracování projektové dokumentace pro územní rozhodnutí</t>
  </si>
  <si>
    <t>Zajištění zásobování pitnou vodou Chrastavy-Horního Vítkova</t>
  </si>
  <si>
    <t>Opatření na stávajících rozváděcích sítích na Frýdlantsku</t>
  </si>
  <si>
    <t>Zajištění zásobování pitnou vodou v oblasti Frýdlantska</t>
  </si>
  <si>
    <t>Opatření pro připojení vodovodu Dětřichov</t>
  </si>
  <si>
    <t>Zajištění zásobování pitnou vodou v oblasti Frýdlantska</t>
  </si>
  <si>
    <t>Opatření pro připojení vodovodu Bulovka</t>
  </si>
  <si>
    <t>Zrpacování 2 studií VRV</t>
  </si>
  <si>
    <t xml:space="preserve">Studie „Hrádek nad Nisou, Turów – zásobení vodou“ </t>
  </si>
  <si>
    <t>Rekonstrukce ÚV Machnín navazuje na opatření ze studie. Plánovaným rozšířením těžby dolu Turów dojde k ohrožení významných zdrojů vody – ÚV Uhelná, vrty Pekařka a dalších malých stávajících zdrojů v zájmové lokalitě. Machnín je významný zdroj s kapacitou cca 45 l/s.</t>
  </si>
  <si>
    <t xml:space="preserve">Rekonstrukce ÚV Machnín </t>
  </si>
  <si>
    <t>Hlavním zdrojem pitné vody pro zájmové území ve výhledovém stavu bude v současnosti nevyužívaný zdroj ÚV Machnín. Návrh opatření řeší dostavbu přívodních řadů mezi Machnínem a Uhelnou a zvětšení akumulace VDJ Chrastava-Sv. Jan nový, jehož význam do budoucna výrazně posílí VDJ Chrastava-Sv. Jan nový – objekt bude nově rozhodujícím vodojemem v celé severozápadní větvi oblastního vodovodu, ze kterého se bude rozvádět veškerá pitná voda pro zájmovou oblast.</t>
  </si>
  <si>
    <t>Vybudování nového vodovodu pro Horní Vítkov. V současné době jsou obyvatelé obce zásobováni ze studní, návrh opatření vychází ze stude VRV a.s., kde je v rámci zatěžovacího stavu I uvažováno s výpadkem vodních zdrojů, které jsou v těsné blízkosti povrchového dolu Turów – tj. lokalit Hrádek n.N., Grabštejn, Václavice a Horní Vítkov</t>
  </si>
  <si>
    <t>Vybudování nového vodovodu pro obec Václavice. V současné době jsou obyvatelé obce zásobováni ze studní, návrh opatření vychází ze stude VRV a.s., kde je v rámci zatěžovacího stavu I uvažováno s výpadkem vodních zdrojů, které jsou v těsné blízkosti povrchového dolu Turów – tj. lokalit Hrádek n.N., Grabštejn, Václavice a Horní Vítkov</t>
  </si>
  <si>
    <t>Vodovod 
Hrádek nad Nisou, Václavice</t>
  </si>
  <si>
    <t>Vodovod Chrastava, Horní Vítkov</t>
  </si>
  <si>
    <t>Studie 1) „Posouzení dopadů plánovaného rozšíření těžby ložiska Turów na zásobování pitnou vodou na území ve správě SVS a.s.“ a 2) „Návrh opatření na hlavních distribučních trasách SVS a.s. v rámci dopadů plánovaného rozšíření těžby ložiska Turów na zásobování pitnou vodou“ 
Předmětem studie byl odhad možných dopadů plánovaného rozšiřování dolu TUROW a návrh opatření v oblasti zásobování pitnou vodou a odkanalizování a čištění odpadních vod, včetně kvantifikace nákladů spojených s jejich realizací.</t>
  </si>
  <si>
    <t>Zajištění projektové a inženýrské přípravy dle Studie Turów</t>
  </si>
  <si>
    <t>Připojení vodovodu Bulovka a vodovodu Dětřichov (opatření Ic)</t>
  </si>
  <si>
    <t>Zajištění náhradního zdroje (opatření Ia) a opatření upravené vody z Bílého Potoka (opatření Ib)</t>
  </si>
  <si>
    <t>Aktualizace a doplnění modelu DS Liberec-Chrastava-Hrádek n. N., měrná kampaň v trase VDJ Liberec-Ruprechtice do VDJ Hrádek n. N., kalibrace modelu, opatření pro případ výpadku všech zdrojů Hrádecka a Chrastavska, doprava vody z ÚV Machnín a z VDJ Liberec-Ruprechtice, gravitační doprava vody z VDJ Chrastava-Sv. Jan nový na Uhelnou, nové potrubí ve stávající trase, možnosti alternativního trasování, průchodnost územím, propočet nákladů</t>
  </si>
  <si>
    <t>Zahájeno zpracování DÚR</t>
  </si>
  <si>
    <t>Doplnění současné akumulace vody v systému (opatření Id)</t>
  </si>
  <si>
    <t>Opatření na stávajících rozváděcích sítích (opatření Ie)</t>
  </si>
  <si>
    <t>Probíhá zpřesnění a rozpracování studie z roku 2015</t>
  </si>
  <si>
    <t>Opatření na stávajících rozváděcích sítích (opatření II/a)</t>
  </si>
  <si>
    <t>Zajištění projektové a inženýrské přípravy</t>
  </si>
  <si>
    <t xml:space="preserve">Rekonstrukce ÚV Machnín (opatření I.a dle Studie Turów) </t>
  </si>
  <si>
    <t>Zásobení vodou
Hrádek nad Nisou</t>
  </si>
  <si>
    <t>Zásobení vodou
Hrádek nad Nisou (opatření I.b a I.e)</t>
  </si>
  <si>
    <t>Celkem</t>
  </si>
  <si>
    <t xml:space="preserve">Celkem </t>
  </si>
  <si>
    <t>Další možné náklady, pokud nejsou zahrnuty výše</t>
  </si>
  <si>
    <t>Výše nákladů Libereckého kraje</t>
  </si>
  <si>
    <t>Rekonstrukce úpravny vody Bílý Potok</t>
  </si>
  <si>
    <t>Rekonstrukce ÚV Bílý Potok</t>
  </si>
  <si>
    <t>Podrobný popis</t>
  </si>
  <si>
    <t>Celkové náklady</t>
  </si>
  <si>
    <t>Výše nákladů SVS</t>
  </si>
  <si>
    <t>Právní služby</t>
  </si>
  <si>
    <t>Zpracování odborného posudku</t>
  </si>
  <si>
    <t>Analýza směrnice ELD, uplatnění nároku na úhradu nákladů, vyčíslení výše nákladů, související náklady</t>
  </si>
  <si>
    <t>Odborné konzultace, posouzení problematiky podzemních a povrchových vod a vlivu na horninové podloží v souvislosti s procesem EIA k rozšíření těžby v dole Turów (RNDr. Josef Datel, Steven Emerman, Ing. Prečuch)</t>
  </si>
  <si>
    <t>Vodovod Hrádek nad Nisou, Václavice</t>
  </si>
  <si>
    <t>Výše nákladů FVS</t>
  </si>
  <si>
    <t>Náklady Libereckého kraje</t>
  </si>
  <si>
    <t>Náklady FVS</t>
  </si>
  <si>
    <t>Další náklady</t>
  </si>
  <si>
    <t>Náklady SVS</t>
  </si>
  <si>
    <t>Celkové náklady jednotlivých subjektů</t>
  </si>
  <si>
    <t>Celkové náklady na opatření související s dolem Turow</t>
  </si>
  <si>
    <t>Není v tuto chvíli jasný</t>
  </si>
  <si>
    <t>Není v tuto chvíli jasné</t>
  </si>
  <si>
    <t>Náklady na opatření na území SVS</t>
  </si>
  <si>
    <t>Náklady na opatření na území FVS</t>
  </si>
  <si>
    <t>Zpracování DÚR, DSP a DPS</t>
  </si>
  <si>
    <t>Probíhá inženýrská činnost k zajištění ÚR a příprava DSP</t>
  </si>
  <si>
    <t>Zpracování DPS</t>
  </si>
  <si>
    <t>Zpracování DSP a DPS</t>
  </si>
  <si>
    <t>Probíhá zpřesnění a rozpracování studie z roku 2015 a zpracování DÚR</t>
  </si>
  <si>
    <t>2016-2020</t>
  </si>
  <si>
    <t>Studie proveditelnosti včetně aktualizace, změna PRVK LK, dokumentace SEA, právní služby, administrace VŘ</t>
  </si>
  <si>
    <t>Realizace samotného opatření</t>
  </si>
  <si>
    <t>Tabulka č. 1</t>
  </si>
  <si>
    <t>Tabulka č. 2</t>
  </si>
  <si>
    <r>
      <t xml:space="preserve">Tabulka č. 1 obsahuje </t>
    </r>
    <r>
      <rPr>
        <b/>
        <sz val="11"/>
        <color theme="1"/>
        <rFont val="Calibri"/>
        <family val="2"/>
        <charset val="238"/>
        <scheme val="minor"/>
      </rPr>
      <t xml:space="preserve">celkové náklady na opatření </t>
    </r>
    <r>
      <rPr>
        <sz val="11"/>
        <color theme="1"/>
        <rFont val="Calibri"/>
        <family val="2"/>
        <charset val="238"/>
        <scheme val="minor"/>
      </rPr>
      <t xml:space="preserve">související s vlivem dolu Turów na území spravovaném SVS a FVS. </t>
    </r>
  </si>
  <si>
    <t>Jedná se tedy o náklady na opatření, která byla doposud realizována (oranžový sloupec), a dále na opatření plánovaná v budoucnu (modrý sloupec).</t>
  </si>
  <si>
    <t>Zelený sloupec obsahuje další související náklady ve smyslu čl. 2 odst. 16 směrnice ELD.</t>
  </si>
  <si>
    <r>
      <t>Tabulka č. 2 obsahuje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náklady na opatření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související s vlivem dolu Turów rozdělené podle jednotlivých subjektů, které tyto náklady nesou.</t>
    </r>
  </si>
  <si>
    <t>Opatření FVS realizovaná s ohledem na důl do současnosti (žlutá buňka) byla hrazena z dotačního titulu Mze.</t>
  </si>
  <si>
    <t xml:space="preserve">V případě vodárenských společností v tuto chvíli nelze určit jejich náklady na plánovaná opatření, jelikož není doposud vyřešen způsob jejich </t>
  </si>
  <si>
    <t>financování  a není stanovena výše dotací.</t>
  </si>
  <si>
    <t>Není v tuto chvíli jasná*</t>
  </si>
  <si>
    <r>
      <t>Není v tuto chvíli jasná</t>
    </r>
    <r>
      <rPr>
        <b/>
        <sz val="11"/>
        <color theme="1"/>
        <rFont val="Calibri"/>
        <family val="2"/>
        <charset val="238"/>
        <scheme val="minor"/>
      </rPr>
      <t>*</t>
    </r>
  </si>
  <si>
    <t>* V tuto chvíli nelze určit náklady FVS na plánovaná opatření, jelikož není doposud vyřešen způsob jejich financování  a není stanovena výše dotací.</t>
  </si>
  <si>
    <t>* V tuto chvíli nelze určit náklady SVS na plánovaná opatření, jelikož není doposud vyřešen způsob jejich financování  a není stanovena výše dotací.</t>
  </si>
  <si>
    <t>Celkové náklady projektu byly urazeny z dotačního titulu Mze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</si>
</sst>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4" fontId="0" fillId="0" borderId="0" xfId="0" applyNumberFormat="1"/>
    <xf numFmtId="14" fontId="0" fillId="0" borderId="0" xfId="0" applyNumberFormat="1"/>
    <xf numFmtId="20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164" fontId="0" fillId="5" borderId="10" xfId="0" applyNumberForma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1" fillId="0" borderId="0" xfId="0" applyFont="1" applyBorder="1"/>
    <xf numFmtId="164" fontId="1" fillId="7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0" fillId="0" borderId="0" xfId="0" applyNumberFormat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8" borderId="1" xfId="0" applyNumberForma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14" fontId="0" fillId="0" borderId="2" xfId="0" applyNumberForma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7F4-B8D6-4F4A-8DD4-81702AB1FB86}">
  <dimension ref="A1:F21"/>
  <sheetViews>
    <sheetView workbookViewId="0">
      <selection activeCell="G6" sqref="G6"/>
    </sheetView>
  </sheetViews>
  <sheetFormatPr defaultRowHeight="14.5" x14ac:dyDescent="0.35"/>
  <cols>
    <col min="1" max="1" width="25.1796875" customWidth="1"/>
    <col min="2" max="4" width="22.36328125" customWidth="1"/>
    <col min="5" max="5" width="33.54296875" customWidth="1"/>
  </cols>
  <sheetData>
    <row r="1" spans="1:6" ht="12.5" customHeight="1" x14ac:dyDescent="0.35">
      <c r="A1" s="93"/>
    </row>
    <row r="2" spans="1:6" ht="43.5" x14ac:dyDescent="0.35">
      <c r="A2" s="94" t="s">
        <v>71</v>
      </c>
      <c r="B2" s="7" t="s">
        <v>5</v>
      </c>
      <c r="C2" s="6" t="s">
        <v>6</v>
      </c>
      <c r="D2" s="74" t="s">
        <v>55</v>
      </c>
      <c r="E2" s="67"/>
    </row>
    <row r="3" spans="1:6" ht="29" x14ac:dyDescent="0.35">
      <c r="A3" s="52" t="s">
        <v>61</v>
      </c>
      <c r="B3" s="64">
        <f>SUM(SVS!D6)</f>
        <v>413854000</v>
      </c>
      <c r="C3" s="62">
        <f>SUM(SVS!D16)</f>
        <v>20560000</v>
      </c>
      <c r="D3" s="66">
        <f>SUM(SVS!C21)</f>
        <v>1375000</v>
      </c>
      <c r="E3" s="51"/>
    </row>
    <row r="4" spans="1:6" ht="29" x14ac:dyDescent="0.35">
      <c r="A4" s="9" t="s">
        <v>62</v>
      </c>
      <c r="B4" s="65">
        <f>FVS!D12</f>
        <v>1093570000</v>
      </c>
      <c r="C4" s="62">
        <f>SUM(FVS!D23)</f>
        <v>20230000</v>
      </c>
      <c r="D4" s="66">
        <f>D16</f>
        <v>2759016.8</v>
      </c>
      <c r="E4" s="51"/>
      <c r="F4" s="51"/>
    </row>
    <row r="5" spans="1:6" ht="15" thickBot="1" x14ac:dyDescent="0.4">
      <c r="F5" s="51"/>
    </row>
    <row r="6" spans="1:6" ht="29.5" thickBot="1" x14ac:dyDescent="0.4">
      <c r="A6" s="55" t="s">
        <v>58</v>
      </c>
      <c r="B6" s="56">
        <f>SUM(B3:B4)</f>
        <v>1507424000</v>
      </c>
      <c r="C6" s="57">
        <f>SUM(C3:C4)</f>
        <v>40790000</v>
      </c>
      <c r="D6" s="58">
        <f>SUM(D3:D4)</f>
        <v>4134016.8</v>
      </c>
      <c r="E6" s="68">
        <f>SUM(B6:D6)</f>
        <v>1552348016.8</v>
      </c>
    </row>
    <row r="7" spans="1:6" x14ac:dyDescent="0.35">
      <c r="B7" s="51"/>
      <c r="C7" s="51"/>
      <c r="D7" s="51"/>
      <c r="E7" s="51"/>
      <c r="F7" s="51"/>
    </row>
    <row r="8" spans="1:6" x14ac:dyDescent="0.35">
      <c r="A8" s="100" t="s">
        <v>73</v>
      </c>
      <c r="B8" s="101"/>
      <c r="C8" s="101"/>
      <c r="D8" s="101"/>
      <c r="E8" s="102"/>
      <c r="F8" s="51"/>
    </row>
    <row r="9" spans="1:6" x14ac:dyDescent="0.35">
      <c r="A9" s="104" t="s">
        <v>74</v>
      </c>
      <c r="B9" s="103"/>
      <c r="C9" s="103"/>
      <c r="D9" s="103"/>
      <c r="E9" s="105"/>
      <c r="F9" s="51"/>
    </row>
    <row r="10" spans="1:6" x14ac:dyDescent="0.35">
      <c r="A10" s="97" t="s">
        <v>75</v>
      </c>
      <c r="B10" s="98"/>
      <c r="C10" s="98"/>
      <c r="D10" s="98"/>
      <c r="E10" s="99"/>
      <c r="F10" s="51"/>
    </row>
    <row r="11" spans="1:6" x14ac:dyDescent="0.35">
      <c r="A11" s="92"/>
      <c r="F11" s="51"/>
    </row>
    <row r="12" spans="1:6" ht="15" thickBot="1" x14ac:dyDescent="0.4">
      <c r="A12" s="51"/>
    </row>
    <row r="13" spans="1:6" ht="44" thickBot="1" x14ac:dyDescent="0.4">
      <c r="A13" s="95" t="s">
        <v>72</v>
      </c>
      <c r="B13" s="7" t="s">
        <v>5</v>
      </c>
      <c r="C13" s="6" t="s">
        <v>6</v>
      </c>
      <c r="D13" s="59" t="s">
        <v>55</v>
      </c>
      <c r="E13" s="61" t="s">
        <v>57</v>
      </c>
    </row>
    <row r="14" spans="1:6" x14ac:dyDescent="0.35">
      <c r="A14" s="52" t="s">
        <v>53</v>
      </c>
      <c r="B14" s="53">
        <f>SUM('Liberecký kraj'!C2)</f>
        <v>30000000</v>
      </c>
      <c r="C14" s="54">
        <f>SUM('Liberecký kraj'!C6:C10)</f>
        <v>2563513.2000000002</v>
      </c>
      <c r="D14" s="60">
        <f>SUM('Liberecký kraj'!C14:C15)</f>
        <v>241584</v>
      </c>
      <c r="E14" s="69">
        <f>SUM(B14:D14)</f>
        <v>32805097.199999999</v>
      </c>
    </row>
    <row r="15" spans="1:6" x14ac:dyDescent="0.35">
      <c r="A15" s="52" t="s">
        <v>56</v>
      </c>
      <c r="B15" s="64" t="s">
        <v>60</v>
      </c>
      <c r="C15" s="54">
        <f>SUM(SVS!C12:C15)</f>
        <v>4111800</v>
      </c>
      <c r="D15" s="60">
        <f>SUM(SVS!C19:C20)</f>
        <v>1375000</v>
      </c>
      <c r="E15" s="70">
        <f>SUM(B15:D15)</f>
        <v>5486800</v>
      </c>
    </row>
    <row r="16" spans="1:6" ht="15" thickBot="1" x14ac:dyDescent="0.4">
      <c r="A16" s="52" t="s">
        <v>54</v>
      </c>
      <c r="B16" s="65" t="s">
        <v>60</v>
      </c>
      <c r="C16" s="91">
        <f>SUM(FVS!D23)</f>
        <v>20230000</v>
      </c>
      <c r="D16" s="87">
        <f>FVS!C27</f>
        <v>2759016.8</v>
      </c>
      <c r="E16" s="71">
        <f>SUM(B16:D16)</f>
        <v>22989016.800000001</v>
      </c>
    </row>
    <row r="18" spans="1:5" x14ac:dyDescent="0.35">
      <c r="A18" s="100" t="s">
        <v>76</v>
      </c>
      <c r="B18" s="101"/>
      <c r="C18" s="101"/>
      <c r="D18" s="101"/>
      <c r="E18" s="102"/>
    </row>
    <row r="19" spans="1:5" x14ac:dyDescent="0.35">
      <c r="A19" s="104" t="s">
        <v>78</v>
      </c>
      <c r="B19" s="103"/>
      <c r="C19" s="103"/>
      <c r="D19" s="103"/>
      <c r="E19" s="105"/>
    </row>
    <row r="20" spans="1:5" x14ac:dyDescent="0.35">
      <c r="A20" s="96" t="s">
        <v>79</v>
      </c>
      <c r="B20" s="96"/>
      <c r="C20" s="96"/>
      <c r="D20" s="96"/>
      <c r="E20" s="106"/>
    </row>
    <row r="21" spans="1:5" x14ac:dyDescent="0.35">
      <c r="A21" s="97" t="s">
        <v>77</v>
      </c>
      <c r="B21" s="98"/>
      <c r="C21" s="98"/>
      <c r="D21" s="98"/>
      <c r="E21" s="99"/>
    </row>
  </sheetData>
  <mergeCells count="7">
    <mergeCell ref="A8:E8"/>
    <mergeCell ref="A9:E9"/>
    <mergeCell ref="A10:E10"/>
    <mergeCell ref="A18:E18"/>
    <mergeCell ref="A19:E19"/>
    <mergeCell ref="A21:E21"/>
    <mergeCell ref="A20:E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2DAF-BE5D-4752-AE6D-C9D5B16D1093}">
  <dimension ref="A1:G74"/>
  <sheetViews>
    <sheetView zoomScale="85" zoomScaleNormal="85" workbookViewId="0">
      <selection activeCell="E5" sqref="E5"/>
    </sheetView>
  </sheetViews>
  <sheetFormatPr defaultRowHeight="14.5" x14ac:dyDescent="0.35"/>
  <cols>
    <col min="1" max="1" width="21.26953125" customWidth="1"/>
    <col min="2" max="2" width="76.26953125" customWidth="1"/>
    <col min="3" max="3" width="20.36328125" customWidth="1"/>
    <col min="4" max="4" width="22.90625" customWidth="1"/>
    <col min="5" max="5" width="23" customWidth="1"/>
    <col min="6" max="6" width="25.81640625" customWidth="1"/>
  </cols>
  <sheetData>
    <row r="1" spans="1:7" ht="29" x14ac:dyDescent="0.35">
      <c r="A1" s="7" t="s">
        <v>5</v>
      </c>
      <c r="B1" s="2" t="s">
        <v>2</v>
      </c>
      <c r="C1" s="3" t="s">
        <v>41</v>
      </c>
      <c r="D1" s="2" t="s">
        <v>1</v>
      </c>
      <c r="F1" s="1"/>
      <c r="G1" s="1"/>
    </row>
    <row r="2" spans="1:7" ht="29.5" thickBot="1" x14ac:dyDescent="0.4">
      <c r="A2" s="10" t="s">
        <v>43</v>
      </c>
      <c r="B2" s="30" t="s">
        <v>42</v>
      </c>
      <c r="C2" s="23">
        <v>30000000</v>
      </c>
      <c r="D2" s="88" t="s">
        <v>59</v>
      </c>
      <c r="F2" s="1"/>
      <c r="G2" s="1"/>
    </row>
    <row r="3" spans="1:7" ht="15" thickBot="1" x14ac:dyDescent="0.4">
      <c r="A3" s="38" t="s">
        <v>38</v>
      </c>
      <c r="B3" s="35"/>
      <c r="C3" s="63">
        <f>SUM(C2:C2)</f>
        <v>30000000</v>
      </c>
      <c r="D3" s="29"/>
      <c r="F3" s="1"/>
      <c r="G3" s="1"/>
    </row>
    <row r="4" spans="1:7" x14ac:dyDescent="0.35">
      <c r="B4" s="1"/>
      <c r="C4" s="1"/>
      <c r="D4" s="1"/>
      <c r="F4" s="1"/>
      <c r="G4" s="1"/>
    </row>
    <row r="5" spans="1:7" ht="43.5" x14ac:dyDescent="0.35">
      <c r="A5" s="6" t="s">
        <v>6</v>
      </c>
      <c r="B5" s="2" t="s">
        <v>2</v>
      </c>
      <c r="C5" s="3" t="s">
        <v>41</v>
      </c>
      <c r="D5" s="2" t="s">
        <v>4</v>
      </c>
      <c r="F5" s="1"/>
      <c r="G5" s="1"/>
    </row>
    <row r="6" spans="1:7" ht="58" x14ac:dyDescent="0.35">
      <c r="A6" s="13" t="s">
        <v>7</v>
      </c>
      <c r="B6" s="9" t="s">
        <v>8</v>
      </c>
      <c r="C6" s="17">
        <v>647958.6</v>
      </c>
      <c r="D6" s="18">
        <v>43251</v>
      </c>
      <c r="F6" s="11"/>
      <c r="G6" s="1"/>
    </row>
    <row r="7" spans="1:7" ht="43.5" x14ac:dyDescent="0.35">
      <c r="A7" s="42" t="s">
        <v>9</v>
      </c>
      <c r="B7" s="9" t="s">
        <v>9</v>
      </c>
      <c r="C7" s="17">
        <v>294033.59999999998</v>
      </c>
      <c r="D7" s="18">
        <v>43251</v>
      </c>
      <c r="F7" s="11"/>
      <c r="G7" s="1"/>
    </row>
    <row r="8" spans="1:7" ht="29" x14ac:dyDescent="0.35">
      <c r="A8" s="42" t="s">
        <v>14</v>
      </c>
      <c r="B8" s="9" t="s">
        <v>13</v>
      </c>
      <c r="C8" s="14">
        <v>476982</v>
      </c>
      <c r="D8" s="12">
        <v>44561</v>
      </c>
      <c r="F8" s="11"/>
      <c r="G8" s="1"/>
    </row>
    <row r="9" spans="1:7" ht="29" x14ac:dyDescent="0.35">
      <c r="A9" s="42" t="s">
        <v>12</v>
      </c>
      <c r="B9" s="9" t="s">
        <v>11</v>
      </c>
      <c r="C9" s="14">
        <v>422532</v>
      </c>
      <c r="D9" s="12">
        <v>44561</v>
      </c>
      <c r="F9" s="11"/>
      <c r="G9" s="1"/>
    </row>
    <row r="10" spans="1:7" ht="44" thickBot="1" x14ac:dyDescent="0.4">
      <c r="A10" s="42" t="s">
        <v>10</v>
      </c>
      <c r="B10" s="30" t="s">
        <v>11</v>
      </c>
      <c r="C10" s="23">
        <v>722007</v>
      </c>
      <c r="D10" s="24">
        <v>44561</v>
      </c>
      <c r="F10" s="11"/>
      <c r="G10" s="1"/>
    </row>
    <row r="11" spans="1:7" ht="15" thickBot="1" x14ac:dyDescent="0.4">
      <c r="A11" s="32" t="s">
        <v>38</v>
      </c>
      <c r="B11" s="35"/>
      <c r="C11" s="63">
        <f>SUM(C6:C10)</f>
        <v>2563513.2000000002</v>
      </c>
      <c r="D11" s="29"/>
      <c r="F11" s="1"/>
      <c r="G11" s="1"/>
    </row>
    <row r="12" spans="1:7" x14ac:dyDescent="0.35">
      <c r="B12" s="1"/>
      <c r="C12" s="1"/>
      <c r="D12" s="1"/>
      <c r="E12" s="1"/>
      <c r="F12" s="1"/>
      <c r="G12" s="1"/>
    </row>
    <row r="13" spans="1:7" ht="43.5" x14ac:dyDescent="0.35">
      <c r="A13" s="8" t="s">
        <v>40</v>
      </c>
      <c r="B13" s="2" t="s">
        <v>3</v>
      </c>
      <c r="C13" s="3" t="s">
        <v>45</v>
      </c>
      <c r="D13" s="2" t="s">
        <v>4</v>
      </c>
    </row>
    <row r="14" spans="1:7" ht="29" x14ac:dyDescent="0.35">
      <c r="A14" s="19" t="s">
        <v>47</v>
      </c>
      <c r="B14" s="9" t="s">
        <v>49</v>
      </c>
      <c r="C14" s="14">
        <v>97394</v>
      </c>
      <c r="D14" s="15">
        <v>2020</v>
      </c>
    </row>
    <row r="15" spans="1:7" ht="44" thickBot="1" x14ac:dyDescent="0.4">
      <c r="A15" s="34" t="s">
        <v>48</v>
      </c>
      <c r="B15" s="30" t="s">
        <v>50</v>
      </c>
      <c r="C15" s="23">
        <v>144190</v>
      </c>
      <c r="D15" s="31">
        <v>2020</v>
      </c>
    </row>
    <row r="16" spans="1:7" ht="15" thickBot="1" x14ac:dyDescent="0.4">
      <c r="A16" s="36" t="s">
        <v>38</v>
      </c>
      <c r="B16" s="27"/>
      <c r="C16" s="28">
        <f>SUM(C14:C15)</f>
        <v>241584</v>
      </c>
      <c r="D16" s="33"/>
    </row>
    <row r="19" spans="2:3" x14ac:dyDescent="0.35">
      <c r="C19" s="39"/>
    </row>
    <row r="20" spans="2:3" x14ac:dyDescent="0.35">
      <c r="C20" s="39"/>
    </row>
    <row r="21" spans="2:3" x14ac:dyDescent="0.35">
      <c r="C21" s="39"/>
    </row>
    <row r="22" spans="2:3" x14ac:dyDescent="0.35">
      <c r="C22" s="39"/>
    </row>
    <row r="23" spans="2:3" x14ac:dyDescent="0.35">
      <c r="C23" s="39"/>
    </row>
    <row r="24" spans="2:3" x14ac:dyDescent="0.35">
      <c r="C24" s="39"/>
    </row>
    <row r="25" spans="2:3" x14ac:dyDescent="0.35">
      <c r="C25" s="39"/>
    </row>
    <row r="26" spans="2:3" x14ac:dyDescent="0.35">
      <c r="B26" s="39"/>
      <c r="C26" s="39"/>
    </row>
    <row r="27" spans="2:3" x14ac:dyDescent="0.35">
      <c r="C27" s="39"/>
    </row>
    <row r="28" spans="2:3" x14ac:dyDescent="0.35">
      <c r="B28" s="40"/>
      <c r="C28" s="39"/>
    </row>
    <row r="29" spans="2:3" x14ac:dyDescent="0.35">
      <c r="C29" s="39"/>
    </row>
    <row r="30" spans="2:3" x14ac:dyDescent="0.35">
      <c r="B30" s="41"/>
      <c r="C30" s="39"/>
    </row>
    <row r="31" spans="2:3" x14ac:dyDescent="0.35">
      <c r="B31" s="39"/>
      <c r="C31" s="39"/>
    </row>
    <row r="32" spans="2:3" x14ac:dyDescent="0.35">
      <c r="C32" s="39"/>
    </row>
    <row r="33" spans="2:3" x14ac:dyDescent="0.35">
      <c r="C33" s="39"/>
    </row>
    <row r="34" spans="2:3" x14ac:dyDescent="0.35">
      <c r="B34" s="40"/>
      <c r="C34" s="39"/>
    </row>
    <row r="35" spans="2:3" x14ac:dyDescent="0.35">
      <c r="C35" s="39"/>
    </row>
    <row r="36" spans="2:3" x14ac:dyDescent="0.35">
      <c r="B36" s="41"/>
      <c r="C36" s="39"/>
    </row>
    <row r="37" spans="2:3" x14ac:dyDescent="0.35">
      <c r="C37" s="39"/>
    </row>
    <row r="38" spans="2:3" x14ac:dyDescent="0.35">
      <c r="C38" s="39"/>
    </row>
    <row r="39" spans="2:3" x14ac:dyDescent="0.35">
      <c r="C39" s="39"/>
    </row>
    <row r="40" spans="2:3" x14ac:dyDescent="0.35">
      <c r="C40" s="39"/>
    </row>
    <row r="41" spans="2:3" x14ac:dyDescent="0.35">
      <c r="C41" s="39"/>
    </row>
    <row r="42" spans="2:3" x14ac:dyDescent="0.35">
      <c r="C42" s="39"/>
    </row>
    <row r="47" spans="2:3" x14ac:dyDescent="0.35">
      <c r="B47" s="40"/>
      <c r="C47" s="40"/>
    </row>
    <row r="49" spans="2:3" x14ac:dyDescent="0.35">
      <c r="B49" s="41"/>
      <c r="C49" s="41"/>
    </row>
    <row r="50" spans="2:3" x14ac:dyDescent="0.35">
      <c r="B50" s="39"/>
      <c r="C50" s="39"/>
    </row>
    <row r="51" spans="2:3" x14ac:dyDescent="0.35">
      <c r="C51" s="39"/>
    </row>
    <row r="53" spans="2:3" x14ac:dyDescent="0.35">
      <c r="B53" s="40"/>
    </row>
    <row r="55" spans="2:3" x14ac:dyDescent="0.35">
      <c r="B55" s="41"/>
    </row>
    <row r="58" spans="2:3" x14ac:dyDescent="0.35">
      <c r="B58" s="40"/>
    </row>
    <row r="60" spans="2:3" x14ac:dyDescent="0.35">
      <c r="B60" s="41"/>
    </row>
    <row r="74" spans="2:2" x14ac:dyDescent="0.35">
      <c r="B74" s="39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88842-05EC-4EF4-A2BE-BF644441D7B4}">
  <dimension ref="A1:G26"/>
  <sheetViews>
    <sheetView tabSelected="1" zoomScale="85" zoomScaleNormal="85" workbookViewId="0">
      <selection activeCell="F5" sqref="F5"/>
    </sheetView>
  </sheetViews>
  <sheetFormatPr defaultRowHeight="14.5" x14ac:dyDescent="0.35"/>
  <cols>
    <col min="1" max="1" width="21.26953125" customWidth="1"/>
    <col min="2" max="2" width="76.26953125" customWidth="1"/>
    <col min="3" max="3" width="21.81640625" customWidth="1"/>
    <col min="4" max="4" width="22.90625" customWidth="1"/>
    <col min="5" max="5" width="23" customWidth="1"/>
  </cols>
  <sheetData>
    <row r="1" spans="1:7" ht="29" x14ac:dyDescent="0.35">
      <c r="A1" s="7" t="s">
        <v>5</v>
      </c>
      <c r="B1" s="2" t="s">
        <v>2</v>
      </c>
      <c r="C1" s="2" t="s">
        <v>46</v>
      </c>
      <c r="D1" s="3" t="s">
        <v>0</v>
      </c>
      <c r="E1" s="2" t="s">
        <v>1</v>
      </c>
      <c r="F1" s="1"/>
      <c r="G1" s="1"/>
    </row>
    <row r="2" spans="1:7" ht="58" x14ac:dyDescent="0.35">
      <c r="A2" s="10" t="s">
        <v>18</v>
      </c>
      <c r="B2" s="9" t="s">
        <v>17</v>
      </c>
      <c r="C2" s="88" t="s">
        <v>81</v>
      </c>
      <c r="D2" s="14">
        <v>110253000</v>
      </c>
      <c r="E2" s="12" t="s">
        <v>59</v>
      </c>
      <c r="F2" s="1"/>
      <c r="G2" s="1"/>
    </row>
    <row r="3" spans="1:7" ht="58" x14ac:dyDescent="0.35">
      <c r="A3" s="10" t="s">
        <v>22</v>
      </c>
      <c r="B3" s="9" t="s">
        <v>21</v>
      </c>
      <c r="C3" s="88" t="s">
        <v>81</v>
      </c>
      <c r="D3" s="14">
        <v>66020000</v>
      </c>
      <c r="E3" s="12" t="s">
        <v>59</v>
      </c>
      <c r="F3" s="1"/>
      <c r="G3" s="1"/>
    </row>
    <row r="4" spans="1:7" ht="58" x14ac:dyDescent="0.35">
      <c r="A4" s="10" t="s">
        <v>23</v>
      </c>
      <c r="B4" s="9" t="s">
        <v>20</v>
      </c>
      <c r="C4" s="88" t="s">
        <v>81</v>
      </c>
      <c r="D4" s="14">
        <v>58081000</v>
      </c>
      <c r="E4" s="12" t="s">
        <v>59</v>
      </c>
      <c r="F4" s="1"/>
      <c r="G4" s="1"/>
    </row>
    <row r="5" spans="1:7" ht="87.5" thickBot="1" x14ac:dyDescent="0.4">
      <c r="A5" s="21" t="s">
        <v>36</v>
      </c>
      <c r="B5" s="22" t="s">
        <v>19</v>
      </c>
      <c r="C5" s="88" t="s">
        <v>81</v>
      </c>
      <c r="D5" s="23">
        <v>179500000</v>
      </c>
      <c r="E5" s="12" t="s">
        <v>59</v>
      </c>
      <c r="F5" s="1"/>
      <c r="G5" s="1"/>
    </row>
    <row r="6" spans="1:7" ht="15" thickBot="1" x14ac:dyDescent="0.4">
      <c r="A6" s="25" t="s">
        <v>38</v>
      </c>
      <c r="B6" s="26"/>
      <c r="C6" s="122" t="s">
        <v>80</v>
      </c>
      <c r="D6" s="28">
        <f>SUM(D2:D5)</f>
        <v>413854000</v>
      </c>
      <c r="E6" s="29"/>
      <c r="F6" s="1"/>
      <c r="G6" s="1"/>
    </row>
    <row r="7" spans="1:7" x14ac:dyDescent="0.35">
      <c r="A7" s="110"/>
      <c r="B7" s="107"/>
      <c r="C7" s="108"/>
      <c r="D7" s="108"/>
      <c r="E7" s="109"/>
      <c r="F7" s="1"/>
      <c r="G7" s="1"/>
    </row>
    <row r="8" spans="1:7" x14ac:dyDescent="0.35">
      <c r="A8" s="115" t="s">
        <v>83</v>
      </c>
      <c r="B8" s="116"/>
      <c r="C8" s="116"/>
      <c r="D8" s="116"/>
      <c r="E8" s="117"/>
      <c r="F8" s="1"/>
      <c r="G8" s="1"/>
    </row>
    <row r="9" spans="1:7" x14ac:dyDescent="0.35">
      <c r="A9" s="96"/>
      <c r="B9" s="96"/>
      <c r="C9" s="96"/>
      <c r="D9" s="96"/>
      <c r="E9" s="106"/>
      <c r="F9" s="1"/>
      <c r="G9" s="1"/>
    </row>
    <row r="10" spans="1:7" x14ac:dyDescent="0.35">
      <c r="B10" s="1"/>
      <c r="C10" s="1"/>
      <c r="D10" s="1"/>
      <c r="E10" s="1"/>
      <c r="F10" s="1"/>
      <c r="G10" s="1"/>
    </row>
    <row r="11" spans="1:7" ht="43.5" x14ac:dyDescent="0.35">
      <c r="A11" s="6" t="s">
        <v>6</v>
      </c>
      <c r="B11" s="2" t="s">
        <v>2</v>
      </c>
      <c r="C11" s="2" t="s">
        <v>46</v>
      </c>
      <c r="D11" s="3" t="s">
        <v>0</v>
      </c>
      <c r="E11" s="2" t="s">
        <v>4</v>
      </c>
      <c r="F11" s="1"/>
      <c r="G11" s="1"/>
    </row>
    <row r="12" spans="1:7" ht="43.5" x14ac:dyDescent="0.35">
      <c r="A12" s="13" t="s">
        <v>35</v>
      </c>
      <c r="B12" s="9" t="s">
        <v>34</v>
      </c>
      <c r="C12" s="16">
        <v>1477800</v>
      </c>
      <c r="D12" s="14">
        <v>7389000</v>
      </c>
      <c r="E12" s="12">
        <v>44377</v>
      </c>
      <c r="F12" s="1"/>
      <c r="G12" s="1"/>
    </row>
    <row r="13" spans="1:7" ht="43.5" x14ac:dyDescent="0.35">
      <c r="A13" s="13" t="s">
        <v>37</v>
      </c>
      <c r="B13" s="9" t="s">
        <v>34</v>
      </c>
      <c r="C13" s="16">
        <v>2279000</v>
      </c>
      <c r="D13" s="14">
        <v>11396000</v>
      </c>
      <c r="E13" s="12">
        <v>44377</v>
      </c>
      <c r="F13" s="1"/>
      <c r="G13" s="1"/>
    </row>
    <row r="14" spans="1:7" ht="29" x14ac:dyDescent="0.35">
      <c r="A14" s="13" t="s">
        <v>23</v>
      </c>
      <c r="B14" s="9" t="s">
        <v>25</v>
      </c>
      <c r="C14" s="16">
        <v>166000</v>
      </c>
      <c r="D14" s="14">
        <v>830000</v>
      </c>
      <c r="E14" s="12">
        <v>44196</v>
      </c>
      <c r="F14" s="1"/>
      <c r="G14" s="1"/>
    </row>
    <row r="15" spans="1:7" ht="29.5" thickBot="1" x14ac:dyDescent="0.4">
      <c r="A15" s="13" t="s">
        <v>51</v>
      </c>
      <c r="B15" s="9" t="s">
        <v>25</v>
      </c>
      <c r="C15" s="16">
        <v>189000</v>
      </c>
      <c r="D15" s="14">
        <v>945000</v>
      </c>
      <c r="E15" s="12">
        <v>44196</v>
      </c>
      <c r="F15" s="1"/>
      <c r="G15" s="1"/>
    </row>
    <row r="16" spans="1:7" ht="15" thickBot="1" x14ac:dyDescent="0.4">
      <c r="A16" s="32" t="s">
        <v>39</v>
      </c>
      <c r="B16" s="26"/>
      <c r="C16" s="43">
        <f>SUM(C12:C15)</f>
        <v>4111800</v>
      </c>
      <c r="D16" s="28">
        <f>SUM(D12:D15)</f>
        <v>20560000</v>
      </c>
      <c r="E16" s="33"/>
      <c r="F16" s="1"/>
      <c r="G16" s="1"/>
    </row>
    <row r="17" spans="1:7" x14ac:dyDescent="0.35">
      <c r="B17" s="1"/>
      <c r="C17" s="1"/>
      <c r="D17" s="1"/>
      <c r="E17" s="1"/>
      <c r="F17" s="1"/>
      <c r="G17" s="1"/>
    </row>
    <row r="18" spans="1:7" ht="43.5" x14ac:dyDescent="0.35">
      <c r="A18" s="8" t="s">
        <v>40</v>
      </c>
      <c r="B18" s="2" t="s">
        <v>44</v>
      </c>
      <c r="C18" s="3" t="s">
        <v>45</v>
      </c>
      <c r="D18" s="2" t="s">
        <v>4</v>
      </c>
      <c r="F18" s="1"/>
      <c r="G18" s="1"/>
    </row>
    <row r="19" spans="1:7" ht="101.5" x14ac:dyDescent="0.35">
      <c r="A19" s="20" t="s">
        <v>15</v>
      </c>
      <c r="B19" s="9" t="s">
        <v>24</v>
      </c>
      <c r="C19" s="14">
        <v>503000</v>
      </c>
      <c r="D19" s="15">
        <v>2017</v>
      </c>
      <c r="F19" s="1"/>
      <c r="G19" s="1"/>
    </row>
    <row r="20" spans="1:7" ht="87.5" thickBot="1" x14ac:dyDescent="0.4">
      <c r="A20" s="34" t="s">
        <v>16</v>
      </c>
      <c r="B20" s="30" t="s">
        <v>28</v>
      </c>
      <c r="C20" s="23">
        <v>872000</v>
      </c>
      <c r="D20" s="15">
        <v>2017</v>
      </c>
      <c r="F20" s="1"/>
      <c r="G20" s="1"/>
    </row>
    <row r="21" spans="1:7" ht="15" thickBot="1" x14ac:dyDescent="0.4">
      <c r="A21" s="36" t="s">
        <v>38</v>
      </c>
      <c r="B21" s="27"/>
      <c r="C21" s="28">
        <f>SUM(C19:C20)</f>
        <v>1375000</v>
      </c>
      <c r="D21" s="37"/>
      <c r="F21" s="1"/>
      <c r="G21" s="1"/>
    </row>
    <row r="22" spans="1:7" x14ac:dyDescent="0.35">
      <c r="F22" s="1"/>
      <c r="G22" s="1"/>
    </row>
    <row r="24" spans="1:7" x14ac:dyDescent="0.35">
      <c r="A24" s="89"/>
      <c r="B24" s="89"/>
      <c r="C24" s="89"/>
      <c r="D24" s="89"/>
    </row>
    <row r="25" spans="1:7" x14ac:dyDescent="0.35">
      <c r="A25" s="89"/>
      <c r="B25" s="89"/>
    </row>
    <row r="26" spans="1:7" x14ac:dyDescent="0.35">
      <c r="A26" s="5"/>
      <c r="B26" s="5"/>
      <c r="C26" s="5"/>
      <c r="D26" s="5"/>
      <c r="E26" s="5"/>
    </row>
  </sheetData>
  <autoFilter ref="A1:E2" xr:uid="{12B80FB6-1493-4522-878B-1FF65F02DF58}">
    <sortState xmlns:xlrd2="http://schemas.microsoft.com/office/spreadsheetml/2017/richdata2" ref="A2:E2">
      <sortCondition ref="A1:A2"/>
    </sortState>
  </autoFilter>
  <mergeCells count="4">
    <mergeCell ref="A24:D24"/>
    <mergeCell ref="A25:B25"/>
    <mergeCell ref="A8:E8"/>
    <mergeCell ref="A9:E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A082-CAB1-45F7-A202-F3310CF517AA}">
  <dimension ref="A1:G30"/>
  <sheetViews>
    <sheetView zoomScale="85" zoomScaleNormal="85" workbookViewId="0">
      <selection activeCell="G18" sqref="G18"/>
    </sheetView>
  </sheetViews>
  <sheetFormatPr defaultRowHeight="14.5" x14ac:dyDescent="0.35"/>
  <cols>
    <col min="1" max="1" width="21.26953125" style="44" customWidth="1"/>
    <col min="2" max="2" width="76.26953125" style="44" customWidth="1"/>
    <col min="3" max="3" width="22.08984375" style="44" customWidth="1"/>
    <col min="4" max="4" width="21.90625" style="44" customWidth="1"/>
    <col min="5" max="5" width="22.90625" style="44" customWidth="1"/>
    <col min="6" max="6" width="8.7265625" style="44"/>
    <col min="7" max="7" width="15.453125" style="44" bestFit="1" customWidth="1"/>
    <col min="8" max="16384" width="8.7265625" style="44"/>
  </cols>
  <sheetData>
    <row r="1" spans="1:7" ht="29" x14ac:dyDescent="0.35">
      <c r="A1" s="7" t="s">
        <v>5</v>
      </c>
      <c r="B1" s="2" t="s">
        <v>2</v>
      </c>
      <c r="C1" s="2" t="s">
        <v>52</v>
      </c>
      <c r="D1" s="3" t="s">
        <v>0</v>
      </c>
      <c r="E1" s="2" t="s">
        <v>1</v>
      </c>
    </row>
    <row r="2" spans="1:7" ht="72.5" x14ac:dyDescent="0.35">
      <c r="A2" s="10" t="s">
        <v>27</v>
      </c>
      <c r="B2" s="9" t="s">
        <v>63</v>
      </c>
      <c r="C2" s="88" t="s">
        <v>81</v>
      </c>
      <c r="D2" s="17">
        <v>11600000</v>
      </c>
      <c r="E2" s="12">
        <v>46022</v>
      </c>
      <c r="G2" s="72"/>
    </row>
    <row r="3" spans="1:7" ht="72.5" x14ac:dyDescent="0.35">
      <c r="A3" s="76" t="s">
        <v>27</v>
      </c>
      <c r="B3" s="75" t="s">
        <v>70</v>
      </c>
      <c r="C3" s="88" t="s">
        <v>81</v>
      </c>
      <c r="D3" s="82">
        <v>759000000</v>
      </c>
      <c r="E3" s="77" t="s">
        <v>59</v>
      </c>
    </row>
    <row r="4" spans="1:7" ht="43.5" x14ac:dyDescent="0.35">
      <c r="A4" s="10" t="s">
        <v>26</v>
      </c>
      <c r="B4" s="9" t="s">
        <v>65</v>
      </c>
      <c r="C4" s="88" t="s">
        <v>81</v>
      </c>
      <c r="D4" s="17">
        <v>1350000</v>
      </c>
      <c r="E4" s="12">
        <v>45107</v>
      </c>
    </row>
    <row r="5" spans="1:7" ht="43.5" x14ac:dyDescent="0.35">
      <c r="A5" s="76" t="s">
        <v>26</v>
      </c>
      <c r="B5" s="75" t="s">
        <v>70</v>
      </c>
      <c r="C5" s="88" t="s">
        <v>81</v>
      </c>
      <c r="D5" s="82">
        <v>94000000</v>
      </c>
      <c r="E5" s="77" t="s">
        <v>59</v>
      </c>
    </row>
    <row r="6" spans="1:7" s="85" customFormat="1" ht="43.5" x14ac:dyDescent="0.35">
      <c r="A6" s="10" t="s">
        <v>30</v>
      </c>
      <c r="B6" s="9" t="s">
        <v>66</v>
      </c>
      <c r="C6" s="88" t="s">
        <v>81</v>
      </c>
      <c r="D6" s="17">
        <v>1290000</v>
      </c>
      <c r="E6" s="12">
        <v>45473</v>
      </c>
    </row>
    <row r="7" spans="1:7" s="85" customFormat="1" ht="43.5" x14ac:dyDescent="0.35">
      <c r="A7" s="76" t="s">
        <v>30</v>
      </c>
      <c r="B7" s="75" t="s">
        <v>70</v>
      </c>
      <c r="C7" s="88" t="s">
        <v>81</v>
      </c>
      <c r="D7" s="82">
        <v>22000000</v>
      </c>
      <c r="E7" s="77" t="s">
        <v>59</v>
      </c>
    </row>
    <row r="8" spans="1:7" s="85" customFormat="1" ht="43.5" x14ac:dyDescent="0.35">
      <c r="A8" s="10" t="s">
        <v>31</v>
      </c>
      <c r="B8" s="9" t="s">
        <v>65</v>
      </c>
      <c r="C8" s="88" t="s">
        <v>81</v>
      </c>
      <c r="D8" s="17">
        <v>1530000</v>
      </c>
      <c r="E8" s="12">
        <v>45107</v>
      </c>
    </row>
    <row r="9" spans="1:7" s="85" customFormat="1" ht="43.5" x14ac:dyDescent="0.35">
      <c r="A9" s="76" t="s">
        <v>31</v>
      </c>
      <c r="B9" s="75" t="s">
        <v>70</v>
      </c>
      <c r="C9" s="88" t="s">
        <v>81</v>
      </c>
      <c r="D9" s="82">
        <v>88000000</v>
      </c>
      <c r="E9" s="77" t="s">
        <v>59</v>
      </c>
    </row>
    <row r="10" spans="1:7" ht="43.5" x14ac:dyDescent="0.35">
      <c r="A10" s="76" t="s">
        <v>33</v>
      </c>
      <c r="B10" s="75" t="s">
        <v>66</v>
      </c>
      <c r="C10" s="88" t="s">
        <v>81</v>
      </c>
      <c r="D10" s="79">
        <v>1800000</v>
      </c>
      <c r="E10" s="77">
        <v>46022</v>
      </c>
      <c r="G10" s="85"/>
    </row>
    <row r="11" spans="1:7" s="85" customFormat="1" ht="44" thickBot="1" x14ac:dyDescent="0.4">
      <c r="A11" s="21" t="s">
        <v>33</v>
      </c>
      <c r="B11" s="81" t="s">
        <v>70</v>
      </c>
      <c r="C11" s="121" t="s">
        <v>81</v>
      </c>
      <c r="D11" s="82">
        <v>113000000</v>
      </c>
      <c r="E11" s="24" t="s">
        <v>59</v>
      </c>
    </row>
    <row r="12" spans="1:7" ht="15" thickBot="1" x14ac:dyDescent="0.4">
      <c r="A12" s="38" t="s">
        <v>38</v>
      </c>
      <c r="B12" s="26"/>
      <c r="C12" s="122" t="s">
        <v>80</v>
      </c>
      <c r="D12" s="46">
        <f>SUM(D2:D11)</f>
        <v>1093570000</v>
      </c>
      <c r="E12" s="49"/>
    </row>
    <row r="13" spans="1:7" s="114" customFormat="1" x14ac:dyDescent="0.35">
      <c r="A13" s="111"/>
      <c r="B13" s="111"/>
      <c r="C13" s="112"/>
      <c r="D13" s="112"/>
      <c r="E13" s="113"/>
    </row>
    <row r="14" spans="1:7" s="114" customFormat="1" x14ac:dyDescent="0.35">
      <c r="A14" s="118" t="s">
        <v>82</v>
      </c>
      <c r="B14" s="119"/>
      <c r="C14" s="119"/>
      <c r="D14" s="119"/>
      <c r="E14" s="120"/>
    </row>
    <row r="15" spans="1:7" s="114" customFormat="1" x14ac:dyDescent="0.35">
      <c r="A15" s="111"/>
      <c r="B15" s="111"/>
      <c r="C15" s="112"/>
      <c r="D15" s="112"/>
      <c r="E15" s="113"/>
    </row>
    <row r="16" spans="1:7" x14ac:dyDescent="0.35">
      <c r="B16" s="4"/>
      <c r="C16" s="4"/>
      <c r="D16" s="4"/>
      <c r="E16" s="4"/>
    </row>
    <row r="17" spans="1:5" ht="43.5" x14ac:dyDescent="0.35">
      <c r="A17" s="6" t="s">
        <v>6</v>
      </c>
      <c r="B17" s="2" t="s">
        <v>2</v>
      </c>
      <c r="C17" s="2" t="s">
        <v>52</v>
      </c>
      <c r="D17" s="3" t="s">
        <v>0</v>
      </c>
      <c r="E17" s="2" t="s">
        <v>4</v>
      </c>
    </row>
    <row r="18" spans="1:5" s="85" customFormat="1" ht="72.5" x14ac:dyDescent="0.35">
      <c r="A18" s="83" t="s">
        <v>27</v>
      </c>
      <c r="B18" s="75" t="s">
        <v>32</v>
      </c>
      <c r="C18" s="123" t="s">
        <v>84</v>
      </c>
      <c r="D18" s="78">
        <v>9500000</v>
      </c>
      <c r="E18" s="86">
        <v>44742</v>
      </c>
    </row>
    <row r="19" spans="1:5" s="85" customFormat="1" ht="43.5" x14ac:dyDescent="0.35">
      <c r="A19" s="83" t="s">
        <v>26</v>
      </c>
      <c r="B19" s="75" t="s">
        <v>64</v>
      </c>
      <c r="C19" s="123" t="s">
        <v>84</v>
      </c>
      <c r="D19" s="78">
        <v>3550000</v>
      </c>
      <c r="E19" s="86">
        <v>45107</v>
      </c>
    </row>
    <row r="20" spans="1:5" s="85" customFormat="1" ht="43.5" x14ac:dyDescent="0.35">
      <c r="A20" s="83" t="s">
        <v>30</v>
      </c>
      <c r="B20" s="75" t="s">
        <v>29</v>
      </c>
      <c r="C20" s="123" t="s">
        <v>84</v>
      </c>
      <c r="D20" s="78">
        <v>810000</v>
      </c>
      <c r="E20" s="86">
        <v>45473</v>
      </c>
    </row>
    <row r="21" spans="1:5" s="85" customFormat="1" ht="43.5" x14ac:dyDescent="0.35">
      <c r="A21" s="83" t="s">
        <v>31</v>
      </c>
      <c r="B21" s="75" t="s">
        <v>64</v>
      </c>
      <c r="C21" s="123" t="s">
        <v>84</v>
      </c>
      <c r="D21" s="78">
        <v>3070000</v>
      </c>
      <c r="E21" s="86">
        <v>44742</v>
      </c>
    </row>
    <row r="22" spans="1:5" s="85" customFormat="1" ht="44" thickBot="1" x14ac:dyDescent="0.4">
      <c r="A22" s="84" t="s">
        <v>33</v>
      </c>
      <c r="B22" s="81" t="s">
        <v>67</v>
      </c>
      <c r="C22" s="123" t="s">
        <v>84</v>
      </c>
      <c r="D22" s="80">
        <v>3300000</v>
      </c>
      <c r="E22" s="86">
        <v>44742</v>
      </c>
    </row>
    <row r="23" spans="1:5" ht="15" thickBot="1" x14ac:dyDescent="0.4">
      <c r="A23" s="32" t="s">
        <v>39</v>
      </c>
      <c r="B23" s="26"/>
      <c r="C23" s="50"/>
      <c r="D23" s="46">
        <f>SUM(D18:D22)</f>
        <v>20230000</v>
      </c>
      <c r="E23" s="48"/>
    </row>
    <row r="24" spans="1:5" x14ac:dyDescent="0.35">
      <c r="B24" s="4"/>
      <c r="C24" s="4"/>
      <c r="D24" s="4"/>
      <c r="E24" s="4"/>
    </row>
    <row r="25" spans="1:5" ht="43.5" x14ac:dyDescent="0.35">
      <c r="A25" s="8" t="s">
        <v>40</v>
      </c>
      <c r="B25" s="2" t="s">
        <v>44</v>
      </c>
      <c r="C25" s="3" t="s">
        <v>45</v>
      </c>
      <c r="D25" s="2" t="s">
        <v>4</v>
      </c>
    </row>
    <row r="26" spans="1:5" ht="29.5" thickBot="1" x14ac:dyDescent="0.4">
      <c r="A26" s="34"/>
      <c r="B26" s="73" t="s">
        <v>69</v>
      </c>
      <c r="C26" s="17">
        <v>2759016.8</v>
      </c>
      <c r="D26" s="9" t="s">
        <v>68</v>
      </c>
    </row>
    <row r="27" spans="1:5" ht="15" thickBot="1" x14ac:dyDescent="0.4">
      <c r="A27" s="47" t="s">
        <v>38</v>
      </c>
      <c r="B27" s="26"/>
      <c r="C27" s="46">
        <f>SUM(C26:C26)</f>
        <v>2759016.8</v>
      </c>
      <c r="D27" s="45"/>
    </row>
    <row r="30" spans="1:5" x14ac:dyDescent="0.35">
      <c r="A30" s="90"/>
      <c r="B30" s="90"/>
      <c r="C30" s="90"/>
      <c r="D30" s="90"/>
    </row>
  </sheetData>
  <mergeCells count="2">
    <mergeCell ref="A30:D30"/>
    <mergeCell ref="A14:E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Celkové náklady</vt:lpstr>
      <vt:lpstr>Liberecký kraj</vt:lpstr>
      <vt:lpstr>SVS</vt:lpstr>
      <vt:lpstr>FVS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</dc:creator>
  <cp:lastModifiedBy>fb</cp:lastModifiedBy>
  <dcterms:created xsi:type="dcterms:W3CDTF">2020-07-30T09:09:10Z</dcterms:created>
  <dcterms:modified xsi:type="dcterms:W3CDTF">2020-09-24T14:21:59Z</dcterms:modified>
</cp:coreProperties>
</file>